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25" tabRatio="601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<sst xmlns="http://schemas.openxmlformats.org/spreadsheetml/2006/main" count="83" uniqueCount="83">
  <si>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CLASSIFICA CAMPIONATO D'ITALIA</t>
  </si>
  <si>
    <t>E m</t>
  </si>
  <si>
    <t>E f</t>
  </si>
  <si>
    <t>R m</t>
  </si>
  <si>
    <t>R f</t>
  </si>
  <si>
    <t>J m</t>
  </si>
  <si>
    <t>J f</t>
  </si>
  <si>
    <t>Pl m</t>
  </si>
  <si>
    <t>Pl f</t>
  </si>
  <si>
    <t>U23 m</t>
  </si>
  <si>
    <t>U23 f</t>
  </si>
  <si>
    <t>S m</t>
  </si>
  <si>
    <t>S f</t>
  </si>
  <si>
    <t>C.C. AZZURRA</t>
  </si>
  <si>
    <t xml:space="preserve">CUS  BARI </t>
  </si>
  <si>
    <t>VV.FF. BILLI PISA</t>
  </si>
  <si>
    <t>C.C.  ANIENE</t>
  </si>
  <si>
    <t>S.C.  FIRENZE</t>
  </si>
  <si>
    <t>C.C. IRNO</t>
  </si>
  <si>
    <t>C.    VIRTUS LAGUNARE M.</t>
  </si>
  <si>
    <t>C.C.  LARIO</t>
  </si>
  <si>
    <t>M.M.  BRINDISI</t>
  </si>
  <si>
    <t>G.N.  FF.  GG.</t>
  </si>
  <si>
    <t>C.C.  SILE</t>
  </si>
  <si>
    <t>C.C.  SABAUDIA</t>
  </si>
  <si>
    <t>C.C.  S. MINIATO</t>
  </si>
  <si>
    <t>C.C.  ROMA</t>
  </si>
  <si>
    <t xml:space="preserve">C.C. CAVALLINI </t>
  </si>
  <si>
    <t>CUS  PAVIA</t>
  </si>
  <si>
    <t>C.C.  PADOVA</t>
  </si>
  <si>
    <t>C.C.  LAZIO</t>
  </si>
  <si>
    <t>VV.FF. TOMEI</t>
  </si>
  <si>
    <t>C.V.R. ITALIA</t>
  </si>
  <si>
    <t>C.C.  VARESE</t>
  </si>
  <si>
    <t>C.C.  NINO  BIXIO</t>
  </si>
  <si>
    <t>C.C.  SODINI  NILO</t>
  </si>
  <si>
    <t>C.C. DOPOLAV. FERROV.</t>
  </si>
  <si>
    <t>C.C.  BALDESIO</t>
  </si>
  <si>
    <t>POL.GYMN. COLLEFERRO</t>
  </si>
  <si>
    <t>F.GALAXY  CASALMAGGIORE</t>
  </si>
  <si>
    <t>PROSPORT  TRENTO</t>
  </si>
  <si>
    <t>C.E. BEAUTY C. SOLOFRA</t>
  </si>
  <si>
    <t>FIT. VILLAGE ROMA</t>
  </si>
  <si>
    <t>PAL. CIAK  PADOVA</t>
  </si>
  <si>
    <t>PLEI.FORME GYM LA SPEZIA</t>
  </si>
  <si>
    <t>AICS GIMNAST. LA SPEZIA</t>
  </si>
  <si>
    <t>PAL. NEW WORLD GYM</t>
  </si>
  <si>
    <t>C.C. OSPEDALIERI   TREVISO</t>
  </si>
  <si>
    <t>All B m</t>
  </si>
  <si>
    <t>All B f</t>
  </si>
  <si>
    <t>All C f</t>
  </si>
  <si>
    <t>C m</t>
  </si>
  <si>
    <t>C f</t>
  </si>
  <si>
    <t>30-39 m</t>
  </si>
  <si>
    <t>30-39 f</t>
  </si>
  <si>
    <t>40-49 m</t>
  </si>
  <si>
    <t>50-59 m</t>
  </si>
  <si>
    <t>50-59 f</t>
  </si>
  <si>
    <t>40-49 f</t>
  </si>
  <si>
    <t>totale</t>
  </si>
  <si>
    <t>All C m</t>
  </si>
  <si>
    <t>C.C. TIRRENIA TODARO</t>
  </si>
  <si>
    <t>S.C OMEGNA</t>
  </si>
  <si>
    <t>S.C QUERCINI</t>
  </si>
  <si>
    <t>20-29 m</t>
  </si>
  <si>
    <t>20-29 f</t>
  </si>
  <si>
    <t>ISOLTECNICA</t>
  </si>
  <si>
    <t>20-29 Fpl</t>
  </si>
  <si>
    <t>FORUM CENTER</t>
  </si>
  <si>
    <t>MASTER GYM</t>
  </si>
  <si>
    <t>u18 m</t>
  </si>
  <si>
    <t>u18 f</t>
  </si>
  <si>
    <t>o 60 m</t>
  </si>
  <si>
    <t>o 60 f</t>
  </si>
  <si>
    <t>20-29 Mpl</t>
  </si>
  <si>
    <t>30-39 Mpl</t>
  </si>
  <si>
    <t>C.SALVIANO</t>
  </si>
  <si>
    <t>NEW WORLD</t>
  </si>
  <si>
    <t>S.S ROWING</t>
  </si>
  <si>
    <t>30-39 Fpl</t>
  </si>
  <si>
    <t>S.VILLAGE S.MONICA</t>
  </si>
  <si>
    <t>S.BENEDETTO</t>
  </si>
  <si>
    <t>50-59 fpl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</si>
</sst>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tabSelected="1" workbookViewId="0" topLeftCell="A1">
      <selection activeCell="AJ4" sqref="AJ4"/>
    </sheetView>
  </sheetViews>
  <sheetFormatPr defaultColWidth="9.140625" defaultRowHeight="12.75"/>
  <cols>
    <col min="1" max="1" width="20.7109375" style="2" customWidth="1"/>
    <col min="2" max="36" width="5.7109375" style="2" customWidth="1"/>
    <col min="37" max="16384" width="9.140625" style="2" customWidth="1"/>
  </cols>
  <sheetData>
    <row r="1" ht="12.75">
      <c r="D1" s="2" t="s">
        <v>0</v>
      </c>
    </row>
    <row r="3" spans="2:37" ht="12.75"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48</v>
      </c>
      <c r="O3" s="8" t="s">
        <v>49</v>
      </c>
      <c r="P3" s="8" t="s">
        <v>60</v>
      </c>
      <c r="Q3" s="8" t="s">
        <v>50</v>
      </c>
      <c r="R3" s="8" t="s">
        <v>51</v>
      </c>
      <c r="S3" s="8" t="s">
        <v>52</v>
      </c>
      <c r="T3" s="8" t="s">
        <v>70</v>
      </c>
      <c r="U3" s="8" t="s">
        <v>71</v>
      </c>
      <c r="V3" s="8" t="s">
        <v>64</v>
      </c>
      <c r="W3" s="8" t="s">
        <v>74</v>
      </c>
      <c r="X3" s="8" t="s">
        <v>65</v>
      </c>
      <c r="Y3" s="8" t="s">
        <v>67</v>
      </c>
      <c r="Z3" s="8" t="s">
        <v>75</v>
      </c>
      <c r="AA3" s="8" t="s">
        <v>53</v>
      </c>
      <c r="AB3" s="8" t="s">
        <v>79</v>
      </c>
      <c r="AC3" s="8" t="s">
        <v>54</v>
      </c>
      <c r="AD3" s="8" t="s">
        <v>58</v>
      </c>
      <c r="AE3" s="8" t="s">
        <v>55</v>
      </c>
      <c r="AF3" s="8" t="s">
        <v>57</v>
      </c>
      <c r="AG3" s="8" t="s">
        <v>82</v>
      </c>
      <c r="AH3" s="8" t="s">
        <v>56</v>
      </c>
      <c r="AI3" s="8" t="s">
        <v>72</v>
      </c>
      <c r="AJ3" s="8" t="s">
        <v>73</v>
      </c>
      <c r="AK3" s="5" t="s">
        <v>59</v>
      </c>
    </row>
    <row r="4" spans="1:37" ht="15" customHeight="1">
      <c r="A4" s="3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v>34</v>
      </c>
      <c r="U4" s="1">
        <v>64</v>
      </c>
      <c r="V4" s="1">
        <v>22</v>
      </c>
      <c r="W4" s="1">
        <f>40+20+8</f>
        <v>68</v>
      </c>
      <c r="X4" s="1"/>
      <c r="Y4" s="1">
        <v>40</v>
      </c>
      <c r="Z4" s="1">
        <f>34+8+1*2</f>
        <v>44</v>
      </c>
      <c r="AA4" s="1"/>
      <c r="AB4" s="1">
        <v>71</v>
      </c>
      <c r="AC4" s="1"/>
      <c r="AD4" s="1"/>
      <c r="AE4" s="1">
        <f>20+12+4+1</f>
        <v>37</v>
      </c>
      <c r="AF4" s="1">
        <v>34</v>
      </c>
      <c r="AG4" s="1"/>
      <c r="AH4" s="1"/>
      <c r="AI4" s="1"/>
      <c r="AJ4" s="1"/>
      <c r="AK4" s="5">
        <f aca="true" t="shared" si="0" ref="AK4:AK49">SUM(B4:AJ4)</f>
        <v>414</v>
      </c>
    </row>
    <row r="5" spans="1:37" ht="15" customHeight="1">
      <c r="A5" s="4" t="s">
        <v>66</v>
      </c>
      <c r="B5" s="1"/>
      <c r="C5" s="1">
        <v>34</v>
      </c>
      <c r="D5" s="1">
        <f>1*2</f>
        <v>2</v>
      </c>
      <c r="E5" s="1">
        <v>40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>
        <v>34</v>
      </c>
      <c r="V5" s="1">
        <v>2</v>
      </c>
      <c r="W5" s="1">
        <v>4</v>
      </c>
      <c r="X5" s="1">
        <v>40</v>
      </c>
      <c r="Y5" s="1"/>
      <c r="Z5" s="1"/>
      <c r="AA5" s="1">
        <f>40+1</f>
        <v>41</v>
      </c>
      <c r="AB5" s="1"/>
      <c r="AC5" s="1">
        <v>16</v>
      </c>
      <c r="AD5" s="1">
        <v>16</v>
      </c>
      <c r="AE5" s="1"/>
      <c r="AF5" s="1">
        <v>40</v>
      </c>
      <c r="AG5" s="1"/>
      <c r="AH5" s="1"/>
      <c r="AI5" s="1">
        <f>40+28</f>
        <v>68</v>
      </c>
      <c r="AJ5" s="1">
        <v>40</v>
      </c>
      <c r="AK5" s="5">
        <f t="shared" si="0"/>
        <v>377</v>
      </c>
    </row>
    <row r="6" spans="1:37" ht="15" customHeight="1">
      <c r="A6" s="4" t="s">
        <v>16</v>
      </c>
      <c r="B6" s="1"/>
      <c r="C6" s="1"/>
      <c r="D6" s="1">
        <f>1*3</f>
        <v>3</v>
      </c>
      <c r="E6" s="1">
        <v>1</v>
      </c>
      <c r="F6" s="1">
        <f>1*5</f>
        <v>5</v>
      </c>
      <c r="G6" s="1">
        <v>40</v>
      </c>
      <c r="H6" s="1"/>
      <c r="I6" s="1">
        <v>20</v>
      </c>
      <c r="J6" s="1">
        <v>28</v>
      </c>
      <c r="K6" s="1">
        <v>34</v>
      </c>
      <c r="L6" s="1">
        <v>34</v>
      </c>
      <c r="M6" s="1">
        <v>40</v>
      </c>
      <c r="N6" s="1">
        <v>58</v>
      </c>
      <c r="O6" s="1"/>
      <c r="P6" s="1">
        <v>36</v>
      </c>
      <c r="Q6" s="1"/>
      <c r="R6" s="1">
        <v>2</v>
      </c>
      <c r="S6" s="1">
        <v>28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5">
        <f>SUM(B6:AJ6)</f>
        <v>329</v>
      </c>
    </row>
    <row r="7" spans="1:37" ht="15" customHeight="1">
      <c r="A7" s="4" t="s">
        <v>22</v>
      </c>
      <c r="B7" s="1"/>
      <c r="C7" s="1"/>
      <c r="D7" s="1">
        <f>34+1*7</f>
        <v>41</v>
      </c>
      <c r="E7" s="1">
        <v>1</v>
      </c>
      <c r="F7" s="1">
        <f>34+20+1</f>
        <v>55</v>
      </c>
      <c r="G7" s="1">
        <v>28</v>
      </c>
      <c r="H7" s="1"/>
      <c r="I7" s="1"/>
      <c r="J7" s="1">
        <f>40+34+16</f>
        <v>90</v>
      </c>
      <c r="K7" s="1">
        <v>28</v>
      </c>
      <c r="L7" s="1">
        <v>40</v>
      </c>
      <c r="M7" s="1"/>
      <c r="N7" s="1"/>
      <c r="O7" s="1"/>
      <c r="P7" s="1"/>
      <c r="Q7" s="1"/>
      <c r="R7" s="1">
        <v>6</v>
      </c>
      <c r="S7" s="1">
        <v>16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5">
        <f>SUM(B7:AJ7)</f>
        <v>305</v>
      </c>
    </row>
    <row r="8" spans="1:37" ht="15" customHeight="1">
      <c r="A8" s="4" t="s">
        <v>17</v>
      </c>
      <c r="B8" s="1">
        <v>34</v>
      </c>
      <c r="C8" s="1"/>
      <c r="D8" s="1">
        <f>20+16</f>
        <v>36</v>
      </c>
      <c r="E8" s="1">
        <f>12+8+1</f>
        <v>21</v>
      </c>
      <c r="F8" s="1">
        <f>4+1*4</f>
        <v>8</v>
      </c>
      <c r="G8" s="1">
        <f>20+12+1</f>
        <v>33</v>
      </c>
      <c r="H8" s="1"/>
      <c r="I8" s="1"/>
      <c r="J8" s="1">
        <v>12</v>
      </c>
      <c r="K8" s="1"/>
      <c r="L8" s="1">
        <f>28+20</f>
        <v>48</v>
      </c>
      <c r="M8" s="1"/>
      <c r="N8" s="1">
        <v>8</v>
      </c>
      <c r="O8" s="1"/>
      <c r="P8" s="1">
        <v>9</v>
      </c>
      <c r="Q8" s="1"/>
      <c r="R8" s="1">
        <v>41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5">
        <f>SUM(B8:AJ8)</f>
        <v>250</v>
      </c>
    </row>
    <row r="9" spans="1:37" ht="15" customHeight="1">
      <c r="A9" s="4" t="s">
        <v>38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>
        <v>20</v>
      </c>
      <c r="U9" s="1">
        <v>40</v>
      </c>
      <c r="V9" s="1">
        <v>13</v>
      </c>
      <c r="W9" s="1"/>
      <c r="X9" s="1"/>
      <c r="Y9" s="1"/>
      <c r="Z9" s="1"/>
      <c r="AA9" s="1"/>
      <c r="AB9" s="1">
        <f>34+16+8</f>
        <v>58</v>
      </c>
      <c r="AC9" s="1"/>
      <c r="AD9" s="1">
        <f>40+28</f>
        <v>68</v>
      </c>
      <c r="AE9" s="1">
        <v>28</v>
      </c>
      <c r="AF9" s="1"/>
      <c r="AG9" s="1"/>
      <c r="AH9" s="1"/>
      <c r="AI9" s="1"/>
      <c r="AJ9" s="1"/>
      <c r="AK9" s="5">
        <f t="shared" si="0"/>
        <v>227</v>
      </c>
    </row>
    <row r="10" spans="1:37" ht="15" customHeight="1">
      <c r="A10" s="7" t="s">
        <v>76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v>68</v>
      </c>
      <c r="U10" s="1"/>
      <c r="V10" s="1">
        <v>20</v>
      </c>
      <c r="W10" s="1"/>
      <c r="X10" s="1"/>
      <c r="Y10" s="1"/>
      <c r="Z10" s="1">
        <v>40</v>
      </c>
      <c r="AA10" s="1">
        <v>34</v>
      </c>
      <c r="AB10" s="1"/>
      <c r="AC10" s="1"/>
      <c r="AD10" s="1"/>
      <c r="AE10" s="1"/>
      <c r="AF10" s="1"/>
      <c r="AG10" s="1"/>
      <c r="AH10" s="1"/>
      <c r="AI10" s="1"/>
      <c r="AJ10" s="1"/>
      <c r="AK10" s="5">
        <f t="shared" si="0"/>
        <v>162</v>
      </c>
    </row>
    <row r="11" spans="1:37" ht="15" customHeight="1">
      <c r="A11" s="4" t="s">
        <v>68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20</v>
      </c>
      <c r="AA11" s="1">
        <f>20+1+1</f>
        <v>22</v>
      </c>
      <c r="AB11" s="1"/>
      <c r="AC11" s="1">
        <f>28+8</f>
        <v>36</v>
      </c>
      <c r="AD11" s="1">
        <v>20</v>
      </c>
      <c r="AE11" s="1"/>
      <c r="AF11" s="1"/>
      <c r="AG11" s="1"/>
      <c r="AH11" s="1"/>
      <c r="AI11" s="1">
        <f>34+20</f>
        <v>54</v>
      </c>
      <c r="AJ11" s="1"/>
      <c r="AK11" s="5">
        <f t="shared" si="0"/>
        <v>152</v>
      </c>
    </row>
    <row r="12" spans="1:37" ht="15" customHeight="1">
      <c r="A12" s="4" t="s">
        <v>14</v>
      </c>
      <c r="B12" s="1"/>
      <c r="C12" s="1"/>
      <c r="D12" s="1">
        <f>40+1</f>
        <v>41</v>
      </c>
      <c r="E12" s="1"/>
      <c r="F12" s="1"/>
      <c r="G12" s="1"/>
      <c r="H12" s="1"/>
      <c r="I12" s="1"/>
      <c r="J12" s="1"/>
      <c r="K12" s="1"/>
      <c r="L12" s="1"/>
      <c r="M12" s="1"/>
      <c r="N12" s="1">
        <v>40</v>
      </c>
      <c r="O12" s="1"/>
      <c r="P12" s="1">
        <v>36</v>
      </c>
      <c r="Q12" s="1"/>
      <c r="R12" s="1">
        <v>2</v>
      </c>
      <c r="S12" s="1">
        <v>28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5">
        <f t="shared" si="0"/>
        <v>147</v>
      </c>
    </row>
    <row r="13" spans="1:37" ht="15" customHeight="1">
      <c r="A13" s="4" t="s">
        <v>18</v>
      </c>
      <c r="B13" s="1"/>
      <c r="C13" s="1"/>
      <c r="D13" s="1"/>
      <c r="E13" s="1">
        <f>40+2</f>
        <v>42</v>
      </c>
      <c r="F13" s="1">
        <v>1</v>
      </c>
      <c r="G13" s="1"/>
      <c r="H13" s="1"/>
      <c r="I13" s="1"/>
      <c r="J13" s="1">
        <f>20+1</f>
        <v>21</v>
      </c>
      <c r="K13" s="1"/>
      <c r="L13" s="1"/>
      <c r="M13" s="1"/>
      <c r="N13" s="1"/>
      <c r="O13" s="1"/>
      <c r="P13" s="1"/>
      <c r="Q13" s="1"/>
      <c r="R13" s="1">
        <v>36</v>
      </c>
      <c r="S13" s="1"/>
      <c r="T13" s="1"/>
      <c r="U13" s="1"/>
      <c r="V13" s="1"/>
      <c r="W13" s="1">
        <v>34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">
        <f t="shared" si="0"/>
        <v>134</v>
      </c>
    </row>
    <row r="14" spans="1:37" ht="15" customHeight="1">
      <c r="A14" s="4" t="s">
        <v>29</v>
      </c>
      <c r="B14" s="1"/>
      <c r="C14" s="1"/>
      <c r="D14" s="1">
        <v>1</v>
      </c>
      <c r="E14" s="1">
        <v>34</v>
      </c>
      <c r="F14" s="1">
        <v>28</v>
      </c>
      <c r="G14" s="1">
        <v>34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v>34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5">
        <f t="shared" si="0"/>
        <v>131</v>
      </c>
    </row>
    <row r="15" spans="1:37" ht="15" customHeight="1">
      <c r="A15" s="4" t="s">
        <v>44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f>28+4</f>
        <v>32</v>
      </c>
      <c r="AB15" s="1"/>
      <c r="AC15" s="1">
        <f>40+34+20</f>
        <v>94</v>
      </c>
      <c r="AD15" s="1"/>
      <c r="AE15" s="1"/>
      <c r="AF15" s="1"/>
      <c r="AG15" s="1"/>
      <c r="AH15" s="1"/>
      <c r="AI15" s="1"/>
      <c r="AJ15" s="1"/>
      <c r="AK15" s="5">
        <f t="shared" si="0"/>
        <v>126</v>
      </c>
    </row>
    <row r="16" spans="1:37" ht="15" customHeight="1">
      <c r="A16" s="7" t="s">
        <v>78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v>46</v>
      </c>
      <c r="Y16" s="1">
        <v>38</v>
      </c>
      <c r="Z16" s="1"/>
      <c r="AA16" s="1">
        <f>1+1</f>
        <v>2</v>
      </c>
      <c r="AB16" s="1"/>
      <c r="AC16" s="1">
        <f>4</f>
        <v>4</v>
      </c>
      <c r="AD16" s="1">
        <v>34</v>
      </c>
      <c r="AE16" s="1"/>
      <c r="AF16" s="1"/>
      <c r="AG16" s="1"/>
      <c r="AH16" s="1"/>
      <c r="AI16" s="1"/>
      <c r="AJ16" s="1"/>
      <c r="AK16" s="5">
        <f t="shared" si="0"/>
        <v>124</v>
      </c>
    </row>
    <row r="17" spans="1:37" ht="15" customHeight="1">
      <c r="A17" s="4" t="s">
        <v>45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9</v>
      </c>
      <c r="W17" s="1">
        <f>16+12+1*2</f>
        <v>30</v>
      </c>
      <c r="X17" s="1">
        <v>16</v>
      </c>
      <c r="Y17" s="1">
        <v>12</v>
      </c>
      <c r="Z17" s="1"/>
      <c r="AA17" s="1">
        <v>13</v>
      </c>
      <c r="AB17" s="1">
        <f>28+12</f>
        <v>40</v>
      </c>
      <c r="AC17" s="1"/>
      <c r="AD17" s="1"/>
      <c r="AE17" s="1"/>
      <c r="AF17" s="1"/>
      <c r="AG17" s="1"/>
      <c r="AH17" s="1"/>
      <c r="AI17" s="1"/>
      <c r="AJ17" s="1"/>
      <c r="AK17" s="5">
        <f t="shared" si="0"/>
        <v>120</v>
      </c>
    </row>
    <row r="18" spans="1:37" ht="15" customHeight="1">
      <c r="A18" s="4" t="s">
        <v>30</v>
      </c>
      <c r="B18" s="1"/>
      <c r="C18" s="1"/>
      <c r="D18" s="1">
        <f>1*4</f>
        <v>4</v>
      </c>
      <c r="E18" s="1">
        <f>20+1</f>
        <v>21</v>
      </c>
      <c r="F18" s="1"/>
      <c r="G18" s="1"/>
      <c r="H18" s="1"/>
      <c r="I18" s="1">
        <f>34+16</f>
        <v>50</v>
      </c>
      <c r="J18" s="1"/>
      <c r="K18" s="1"/>
      <c r="L18" s="1"/>
      <c r="M18" s="1">
        <v>34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5">
        <f t="shared" si="0"/>
        <v>109</v>
      </c>
    </row>
    <row r="19" spans="1:37" ht="15" customHeight="1">
      <c r="A19" s="4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40</v>
      </c>
      <c r="P19" s="1">
        <v>68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5">
        <f t="shared" si="0"/>
        <v>108</v>
      </c>
    </row>
    <row r="20" spans="1:37" ht="15" customHeight="1">
      <c r="A20" s="4" t="s">
        <v>61</v>
      </c>
      <c r="B20" s="1"/>
      <c r="C20" s="1"/>
      <c r="D20" s="1">
        <v>1</v>
      </c>
      <c r="E20" s="1">
        <v>16</v>
      </c>
      <c r="F20" s="1"/>
      <c r="G20" s="1"/>
      <c r="H20" s="1"/>
      <c r="I20" s="1">
        <v>28</v>
      </c>
      <c r="J20" s="1">
        <v>4</v>
      </c>
      <c r="K20" s="1"/>
      <c r="L20" s="1"/>
      <c r="M20" s="1"/>
      <c r="N20" s="1"/>
      <c r="O20" s="1"/>
      <c r="P20" s="1"/>
      <c r="Q20" s="1"/>
      <c r="R20" s="1">
        <v>16</v>
      </c>
      <c r="S20" s="1">
        <v>40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">
        <f t="shared" si="0"/>
        <v>105</v>
      </c>
    </row>
    <row r="21" spans="1:37" ht="15" customHeight="1">
      <c r="A21" s="4" t="s">
        <v>39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16</v>
      </c>
      <c r="U21" s="1"/>
      <c r="V21" s="1">
        <v>77</v>
      </c>
      <c r="W21" s="1"/>
      <c r="X21" s="1"/>
      <c r="Y21" s="1"/>
      <c r="Z21" s="1"/>
      <c r="AA21" s="1"/>
      <c r="AB21" s="1"/>
      <c r="AC21" s="1">
        <v>12</v>
      </c>
      <c r="AD21" s="1"/>
      <c r="AE21" s="1"/>
      <c r="AF21" s="1"/>
      <c r="AG21" s="1"/>
      <c r="AH21" s="1"/>
      <c r="AI21" s="1"/>
      <c r="AJ21" s="1"/>
      <c r="AK21" s="5">
        <f t="shared" si="0"/>
        <v>105</v>
      </c>
    </row>
    <row r="22" spans="1:37" ht="15" customHeight="1">
      <c r="A22" s="4" t="s">
        <v>24</v>
      </c>
      <c r="B22" s="1"/>
      <c r="C22" s="1"/>
      <c r="D22" s="1">
        <v>1</v>
      </c>
      <c r="E22" s="1"/>
      <c r="F22" s="1">
        <v>1</v>
      </c>
      <c r="G22" s="1">
        <v>8</v>
      </c>
      <c r="H22" s="1"/>
      <c r="I22" s="1"/>
      <c r="J22" s="1"/>
      <c r="K22" s="1">
        <v>20</v>
      </c>
      <c r="L22" s="1"/>
      <c r="M22" s="1"/>
      <c r="N22" s="1"/>
      <c r="O22" s="1"/>
      <c r="P22" s="1"/>
      <c r="Q22" s="1"/>
      <c r="R22" s="1">
        <v>28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v>40</v>
      </c>
      <c r="AH22" s="1"/>
      <c r="AI22" s="1"/>
      <c r="AJ22" s="1"/>
      <c r="AK22" s="5">
        <f t="shared" si="0"/>
        <v>98</v>
      </c>
    </row>
    <row r="23" spans="1:37" ht="15" customHeight="1">
      <c r="A23" s="4" t="s">
        <v>20</v>
      </c>
      <c r="B23" s="1"/>
      <c r="C23" s="1"/>
      <c r="D23" s="1"/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v>12</v>
      </c>
      <c r="Q23" s="1">
        <v>40</v>
      </c>
      <c r="R23" s="1">
        <v>40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5">
        <f t="shared" si="0"/>
        <v>93</v>
      </c>
    </row>
    <row r="24" spans="1:37" ht="15" customHeight="1">
      <c r="A24" s="4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v>67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">
        <f t="shared" si="0"/>
        <v>67</v>
      </c>
    </row>
    <row r="25" spans="1:37" ht="15" customHeight="1">
      <c r="A25" s="4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28</v>
      </c>
      <c r="X25" s="1"/>
      <c r="Y25" s="1"/>
      <c r="Z25" s="1"/>
      <c r="AA25" s="1">
        <v>2</v>
      </c>
      <c r="AB25" s="1"/>
      <c r="AC25" s="1"/>
      <c r="AD25" s="1"/>
      <c r="AE25" s="1">
        <v>34</v>
      </c>
      <c r="AF25" s="1"/>
      <c r="AG25" s="1"/>
      <c r="AH25" s="1"/>
      <c r="AI25" s="1"/>
      <c r="AJ25" s="1"/>
      <c r="AK25" s="5">
        <f t="shared" si="0"/>
        <v>64</v>
      </c>
    </row>
    <row r="26" spans="1:37" ht="15" customHeight="1">
      <c r="A26" s="4" t="s">
        <v>28</v>
      </c>
      <c r="B26" s="1"/>
      <c r="C26" s="1"/>
      <c r="D26" s="1">
        <v>12</v>
      </c>
      <c r="E26" s="1"/>
      <c r="F26" s="1"/>
      <c r="G26" s="1"/>
      <c r="H26" s="1"/>
      <c r="I26" s="1"/>
      <c r="J26" s="1"/>
      <c r="K26" s="1">
        <v>40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5">
        <f t="shared" si="0"/>
        <v>52</v>
      </c>
    </row>
    <row r="27" spans="1:37" ht="15" customHeight="1">
      <c r="A27" s="4" t="s">
        <v>23</v>
      </c>
      <c r="B27" s="1"/>
      <c r="C27" s="1"/>
      <c r="D27" s="1">
        <f>28+4</f>
        <v>32</v>
      </c>
      <c r="E27" s="1">
        <v>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8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5">
        <f t="shared" si="0"/>
        <v>44</v>
      </c>
    </row>
    <row r="28" spans="1:37" ht="15" customHeight="1">
      <c r="A28" s="4" t="s">
        <v>31</v>
      </c>
      <c r="B28" s="1"/>
      <c r="C28" s="1"/>
      <c r="D28" s="1">
        <v>1</v>
      </c>
      <c r="E28" s="1">
        <f>1*2</f>
        <v>2</v>
      </c>
      <c r="F28" s="1">
        <f>16+8+1*3</f>
        <v>27</v>
      </c>
      <c r="G28" s="1"/>
      <c r="H28" s="1"/>
      <c r="I28" s="1">
        <v>12</v>
      </c>
      <c r="J28" s="1">
        <v>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5">
        <f t="shared" si="0"/>
        <v>43</v>
      </c>
    </row>
    <row r="29" spans="1:37" ht="15" customHeight="1">
      <c r="A29" s="4" t="s">
        <v>35</v>
      </c>
      <c r="B29" s="1">
        <v>40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5">
        <f t="shared" si="0"/>
        <v>40</v>
      </c>
    </row>
    <row r="30" spans="1:37" ht="15" customHeight="1">
      <c r="A30" s="4" t="s">
        <v>33</v>
      </c>
      <c r="B30" s="1"/>
      <c r="C30" s="1"/>
      <c r="D30" s="1"/>
      <c r="E30" s="1"/>
      <c r="F30" s="1">
        <v>40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5">
        <f t="shared" si="0"/>
        <v>40</v>
      </c>
    </row>
    <row r="31" spans="1:37" ht="15" customHeight="1">
      <c r="A31" s="4" t="s">
        <v>47</v>
      </c>
      <c r="B31" s="1"/>
      <c r="C31" s="1"/>
      <c r="D31" s="1"/>
      <c r="E31" s="1"/>
      <c r="F31" s="1"/>
      <c r="G31" s="1"/>
      <c r="H31" s="1"/>
      <c r="I31" s="1">
        <v>40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5">
        <f t="shared" si="0"/>
        <v>40</v>
      </c>
    </row>
    <row r="32" spans="1:37" ht="15" customHeight="1">
      <c r="A32" s="7" t="s">
        <v>80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v>40</v>
      </c>
      <c r="AF32" s="1"/>
      <c r="AG32" s="1"/>
      <c r="AH32" s="1"/>
      <c r="AI32" s="1"/>
      <c r="AJ32" s="1"/>
      <c r="AK32" s="5">
        <f t="shared" si="0"/>
        <v>40</v>
      </c>
    </row>
    <row r="33" spans="1:37" ht="15" customHeight="1">
      <c r="A33" s="4" t="s">
        <v>27</v>
      </c>
      <c r="B33" s="1"/>
      <c r="C33" s="1"/>
      <c r="D33" s="1">
        <v>1</v>
      </c>
      <c r="E33" s="1">
        <v>28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5">
        <f t="shared" si="0"/>
        <v>29</v>
      </c>
    </row>
    <row r="34" spans="1:37" ht="15" customHeight="1">
      <c r="A34" s="4" t="s">
        <v>32</v>
      </c>
      <c r="B34" s="1"/>
      <c r="C34" s="1"/>
      <c r="D34" s="1">
        <v>1</v>
      </c>
      <c r="E34" s="1"/>
      <c r="F34" s="1">
        <f>12+1</f>
        <v>13</v>
      </c>
      <c r="G34" s="1"/>
      <c r="H34" s="1"/>
      <c r="I34" s="1"/>
      <c r="J34" s="1">
        <v>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5">
        <f t="shared" si="0"/>
        <v>22</v>
      </c>
    </row>
    <row r="35" spans="1:37" ht="15" customHeight="1">
      <c r="A35" s="4" t="s">
        <v>77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v>16</v>
      </c>
      <c r="AB35" s="1"/>
      <c r="AC35" s="1"/>
      <c r="AD35" s="1"/>
      <c r="AE35" s="1"/>
      <c r="AF35" s="1"/>
      <c r="AG35" s="1"/>
      <c r="AH35" s="1"/>
      <c r="AI35" s="1"/>
      <c r="AJ35" s="1"/>
      <c r="AK35" s="5">
        <f t="shared" si="0"/>
        <v>16</v>
      </c>
    </row>
    <row r="36" spans="1:37" ht="15" customHeight="1">
      <c r="A36" s="7" t="s">
        <v>63</v>
      </c>
      <c r="B36" s="1"/>
      <c r="C36" s="1"/>
      <c r="D36" s="1"/>
      <c r="E36" s="1"/>
      <c r="F36" s="1"/>
      <c r="G36" s="1">
        <v>16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5">
        <f t="shared" si="0"/>
        <v>16</v>
      </c>
    </row>
    <row r="37" spans="1:37" ht="15" customHeight="1">
      <c r="A37" s="4" t="s">
        <v>19</v>
      </c>
      <c r="B37" s="1"/>
      <c r="C37" s="1"/>
      <c r="D37" s="1">
        <f>1*2</f>
        <v>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5">
        <f t="shared" si="0"/>
        <v>10</v>
      </c>
    </row>
    <row r="38" spans="1:37" ht="15" customHeight="1">
      <c r="A38" s="7" t="s">
        <v>62</v>
      </c>
      <c r="B38" s="1"/>
      <c r="C38" s="1"/>
      <c r="D38" s="1">
        <f>8+1</f>
        <v>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5">
        <f t="shared" si="0"/>
        <v>9</v>
      </c>
    </row>
    <row r="39" spans="1:37" ht="15" customHeight="1">
      <c r="A39" s="4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>
        <v>8</v>
      </c>
      <c r="AF39" s="1"/>
      <c r="AG39" s="1"/>
      <c r="AH39" s="1"/>
      <c r="AI39" s="1"/>
      <c r="AJ39" s="1"/>
      <c r="AK39" s="5">
        <f t="shared" si="0"/>
        <v>8</v>
      </c>
    </row>
    <row r="40" spans="1:37" ht="15" customHeight="1">
      <c r="A40" s="4" t="s">
        <v>26</v>
      </c>
      <c r="B40" s="1"/>
      <c r="C40" s="1"/>
      <c r="D40" s="1"/>
      <c r="E40" s="1"/>
      <c r="F40" s="1">
        <f>1*3</f>
        <v>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3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5">
        <f t="shared" si="0"/>
        <v>6</v>
      </c>
    </row>
    <row r="41" spans="1:37" ht="15" customHeight="1">
      <c r="A41" s="4" t="s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3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5">
        <f t="shared" si="0"/>
        <v>3</v>
      </c>
    </row>
    <row r="42" spans="1:37" ht="15" customHeight="1">
      <c r="A42" s="7" t="s">
        <v>69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1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5">
        <f t="shared" si="0"/>
        <v>1</v>
      </c>
    </row>
    <row r="43" spans="1:37" ht="15" customHeight="1">
      <c r="A43" s="6" t="s">
        <v>37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5">
        <f t="shared" si="0"/>
        <v>0</v>
      </c>
    </row>
    <row r="44" spans="1:37" ht="15" customHeight="1">
      <c r="A44" s="6" t="s">
        <v>25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5">
        <f t="shared" si="0"/>
        <v>0</v>
      </c>
    </row>
    <row r="45" spans="1:37" ht="15" customHeight="1">
      <c r="A45" s="6" t="s">
        <v>36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5">
        <f t="shared" si="0"/>
        <v>0</v>
      </c>
    </row>
    <row r="46" spans="1:37" ht="15" customHeight="1">
      <c r="A46" s="6" t="s">
        <v>21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5">
        <f t="shared" si="0"/>
        <v>0</v>
      </c>
    </row>
    <row r="47" spans="1:37" ht="15" customHeight="1">
      <c r="A47" s="6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5">
        <f t="shared" si="0"/>
        <v>0</v>
      </c>
    </row>
    <row r="48" spans="1:37" ht="30">
      <c r="A48" s="6" t="s">
        <v>46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5">
        <f t="shared" si="0"/>
        <v>0</v>
      </c>
    </row>
    <row r="49" spans="1:37" ht="30">
      <c r="A49" s="6" t="s">
        <v>40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5">
        <f t="shared" si="0"/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Forvm 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tgs3</dc:creator>
  <cp:keywords/>
  <dc:description/>
  <cp:lastModifiedBy>tgs3</cp:lastModifiedBy>
  <cp:lastPrinted>2002-02-03T17:01:26Z</cp:lastPrinted>
  <dcterms:created xsi:type="dcterms:W3CDTF">2002-02-03T09:52:00Z</dcterms:created>
  <dcterms:modified xsi:type="dcterms:W3CDTF">2002-02-03T17:06:10Z</dcterms:modified>
  <cp:category/>
  <cp:version/>
  <cp:contentType/>
  <cp:contentStatus/>
</cp:coreProperties>
</file>